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8" activeTab="0"/>
  </bookViews>
  <sheets>
    <sheet name="stand" sheetId="1" r:id="rId1"/>
    <sheet name="aantal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<sst xmlns="http://schemas.openxmlformats.org/spreadsheetml/2006/main" count="158" uniqueCount="38">
  <si>
    <t>punten</t>
  </si>
  <si>
    <t>gewicht</t>
  </si>
  <si>
    <t>gem.per w</t>
  </si>
  <si>
    <t>/</t>
  </si>
  <si>
    <t>Gerrit Martijn</t>
  </si>
  <si>
    <t>Martin Oudenhuijzen</t>
  </si>
  <si>
    <t>Jan van Roon</t>
  </si>
  <si>
    <t>Arjan Roodhorst</t>
  </si>
  <si>
    <t>Henk Hendriksen</t>
  </si>
  <si>
    <t>Hans Speulman</t>
  </si>
  <si>
    <t>Lean Vellekoop</t>
  </si>
  <si>
    <t>Mike Blonk</t>
  </si>
  <si>
    <t>Boerengat</t>
  </si>
  <si>
    <t>Rotte Balkengat</t>
  </si>
  <si>
    <t>Schie</t>
  </si>
  <si>
    <t>Serge Defaix</t>
  </si>
  <si>
    <t>Harm Bakker</t>
  </si>
  <si>
    <t>gemiddeld gewicht</t>
  </si>
  <si>
    <t>André de Bruin</t>
  </si>
  <si>
    <r>
      <t xml:space="preserve">Seizoen </t>
    </r>
    <r>
      <rPr>
        <b/>
        <sz val="12"/>
        <rFont val="Arial"/>
        <family val="2"/>
      </rPr>
      <t>2021</t>
    </r>
  </si>
  <si>
    <t>Seizoen 2021</t>
  </si>
  <si>
    <t>12 juni</t>
  </si>
  <si>
    <t>17 juli</t>
  </si>
  <si>
    <t>Nederwaard</t>
  </si>
  <si>
    <t>14 augustus</t>
  </si>
  <si>
    <t>2 oktober</t>
  </si>
  <si>
    <t>Breevaart</t>
  </si>
  <si>
    <t>23 oktober</t>
  </si>
  <si>
    <t>27 november</t>
  </si>
  <si>
    <t>Jan Krabbendam</t>
  </si>
  <si>
    <t>Arjan Oosthoek</t>
  </si>
  <si>
    <t>Jan van der Schee</t>
  </si>
  <si>
    <t>Jan Oosthoek</t>
  </si>
  <si>
    <t>Willem de Zwart</t>
  </si>
  <si>
    <t>Leo Krijgsman</t>
  </si>
  <si>
    <t>Jan van der Burg</t>
  </si>
  <si>
    <t>Marius Schuurman</t>
  </si>
  <si>
    <t>Bart Elshout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</si>
</sst>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49" fontId="0" fillId="6" borderId="12" xfId="0" applyNumberFormat="1" applyFont="1" applyFill="1" applyBorder="1" applyAlignment="1">
      <alignment/>
    </xf>
    <xf numFmtId="49" fontId="0" fillId="6" borderId="10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49" fontId="0" fillId="6" borderId="13" xfId="0" applyNumberFormat="1" applyFill="1" applyBorder="1" applyAlignment="1">
      <alignment textRotation="90"/>
    </xf>
    <xf numFmtId="49" fontId="0" fillId="6" borderId="15" xfId="0" applyNumberFormat="1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6" borderId="16" xfId="0" applyFill="1" applyBorder="1" applyAlignment="1">
      <alignment/>
    </xf>
    <xf numFmtId="1" fontId="0" fillId="6" borderId="10" xfId="0" applyNumberFormat="1" applyFill="1" applyBorder="1" applyAlignment="1">
      <alignment/>
    </xf>
    <xf numFmtId="0" fontId="1" fillId="6" borderId="10" xfId="0" applyFont="1" applyFill="1" applyBorder="1" applyAlignment="1">
      <alignment/>
    </xf>
    <xf numFmtId="1" fontId="44" fillId="6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7" borderId="10" xfId="0" applyFill="1" applyBorder="1" applyAlignment="1">
      <alignment/>
    </xf>
    <xf numFmtId="1" fontId="0" fillId="7" borderId="10" xfId="0" applyNumberFormat="1" applyFill="1" applyBorder="1" applyAlignment="1">
      <alignment/>
    </xf>
    <xf numFmtId="1" fontId="0" fillId="7" borderId="12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2" xfId="0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="120" zoomScaleNormal="120" zoomScalePageLayoutView="0" workbookViewId="0" topLeftCell="A1">
      <selection activeCell="B30" sqref="B30"/>
    </sheetView>
  </sheetViews>
  <sheetFormatPr defaultColWidth="9.140625" defaultRowHeight="12.75"/>
  <cols>
    <col min="1" max="1" width="3.421875" style="0" customWidth="1"/>
    <col min="2" max="2" width="21.140625" style="0" customWidth="1"/>
    <col min="3" max="3" width="3.7109375" style="0" customWidth="1"/>
    <col min="4" max="4" width="1.7109375" style="0" customWidth="1"/>
    <col min="5" max="5" width="10.00390625" style="0" customWidth="1"/>
    <col min="6" max="6" width="3.7109375" style="0" customWidth="1"/>
    <col min="7" max="7" width="1.7109375" style="0" customWidth="1"/>
    <col min="8" max="8" width="9.421875" style="0" bestFit="1" customWidth="1"/>
    <col min="9" max="9" width="3.7109375" style="0" customWidth="1"/>
    <col min="10" max="10" width="1.7109375" style="0" customWidth="1"/>
    <col min="11" max="11" width="10.57421875" style="0" customWidth="1"/>
    <col min="12" max="12" width="3.7109375" style="0" customWidth="1"/>
    <col min="13" max="13" width="1.7109375" style="0" customWidth="1"/>
    <col min="14" max="14" width="10.7109375" style="0" customWidth="1"/>
    <col min="15" max="15" width="3.8515625" style="0" customWidth="1"/>
    <col min="16" max="16" width="1.7109375" style="0" customWidth="1"/>
    <col min="17" max="17" width="9.421875" style="0" bestFit="1" customWidth="1"/>
    <col min="18" max="18" width="3.8515625" style="0" customWidth="1"/>
    <col min="19" max="19" width="1.7109375" style="0" customWidth="1"/>
    <col min="20" max="20" width="10.00390625" style="0" customWidth="1"/>
    <col min="23" max="23" width="9.8515625" style="0" bestFit="1" customWidth="1"/>
    <col min="25" max="25" width="13.8515625" style="0" bestFit="1" customWidth="1"/>
  </cols>
  <sheetData>
    <row r="1" ht="15.75">
      <c r="A1" s="5" t="s">
        <v>19</v>
      </c>
    </row>
    <row r="3" spans="1:23" ht="12.75">
      <c r="A3" s="27" t="s">
        <v>20</v>
      </c>
      <c r="B3" s="28"/>
      <c r="C3" s="8" t="s">
        <v>21</v>
      </c>
      <c r="D3" s="7"/>
      <c r="E3" s="7"/>
      <c r="F3" s="8" t="s">
        <v>22</v>
      </c>
      <c r="G3" s="7"/>
      <c r="H3" s="7"/>
      <c r="I3" s="8" t="s">
        <v>24</v>
      </c>
      <c r="J3" s="7"/>
      <c r="K3" s="7"/>
      <c r="L3" s="8" t="s">
        <v>25</v>
      </c>
      <c r="M3" s="7"/>
      <c r="N3" s="7"/>
      <c r="O3" s="9" t="s">
        <v>27</v>
      </c>
      <c r="P3" s="10"/>
      <c r="Q3" s="11"/>
      <c r="R3" s="8" t="s">
        <v>28</v>
      </c>
      <c r="S3" s="7"/>
      <c r="T3" s="7"/>
      <c r="U3" s="6"/>
      <c r="V3" s="6"/>
      <c r="W3" s="6"/>
    </row>
    <row r="4" spans="1:23" ht="12.75">
      <c r="A4" s="29"/>
      <c r="B4" s="30"/>
      <c r="C4" s="12" t="s">
        <v>13</v>
      </c>
      <c r="D4" s="10"/>
      <c r="E4" s="13"/>
      <c r="F4" s="14" t="s">
        <v>23</v>
      </c>
      <c r="G4" s="10"/>
      <c r="H4" s="10"/>
      <c r="I4" s="12" t="s">
        <v>14</v>
      </c>
      <c r="J4" s="10"/>
      <c r="K4" s="10"/>
      <c r="L4" s="12" t="s">
        <v>26</v>
      </c>
      <c r="M4" s="10"/>
      <c r="N4" s="10"/>
      <c r="O4" s="15" t="s">
        <v>13</v>
      </c>
      <c r="P4" s="7"/>
      <c r="Q4" s="10"/>
      <c r="R4" s="15" t="s">
        <v>12</v>
      </c>
      <c r="S4" s="10"/>
      <c r="T4" s="10"/>
      <c r="U4" s="16" t="s">
        <v>0</v>
      </c>
      <c r="V4" s="16" t="s">
        <v>1</v>
      </c>
      <c r="W4" s="17" t="s">
        <v>2</v>
      </c>
    </row>
    <row r="5" spans="1:23" ht="12.75">
      <c r="A5" s="22">
        <v>1</v>
      </c>
      <c r="B5" s="23" t="s">
        <v>29</v>
      </c>
      <c r="C5" s="23">
        <v>1</v>
      </c>
      <c r="D5" s="23" t="s">
        <v>3</v>
      </c>
      <c r="E5" s="23">
        <v>1195</v>
      </c>
      <c r="F5" s="23">
        <v>21</v>
      </c>
      <c r="G5" s="23" t="s">
        <v>3</v>
      </c>
      <c r="H5" s="23"/>
      <c r="I5" s="23">
        <v>3</v>
      </c>
      <c r="J5" s="23" t="s">
        <v>3</v>
      </c>
      <c r="K5" s="23">
        <v>780</v>
      </c>
      <c r="L5" s="23">
        <v>21</v>
      </c>
      <c r="M5" s="23" t="s">
        <v>3</v>
      </c>
      <c r="N5" s="23"/>
      <c r="O5" s="23">
        <v>4</v>
      </c>
      <c r="P5" s="23" t="s">
        <v>3</v>
      </c>
      <c r="Q5" s="23">
        <v>0</v>
      </c>
      <c r="R5" s="23">
        <v>1</v>
      </c>
      <c r="S5" s="23" t="s">
        <v>3</v>
      </c>
      <c r="T5" s="23">
        <v>14500</v>
      </c>
      <c r="U5" s="23">
        <f>SUM(C5,F5,I5,L5,O5,R5)-LARGE((C5,F5,I5,L5,O5,R5),1)-LARGE((C5,F5,I5,L5,O5,R5),2)</f>
        <v>9</v>
      </c>
      <c r="V5" s="23">
        <f>SUM(E5,H5,K5,N5,Q5,T5)</f>
        <v>16475</v>
      </c>
      <c r="W5" s="23">
        <f>V5/(COUNTIF(C5,"&lt;21")+COUNTIF(F5,"&lt;21")+COUNTIF(I5,"&lt;21")+COUNTIF(L5,"&lt;21")+COUNTIF(O5,"&lt;21")+COUNTIF(R5,"&lt;21"))</f>
        <v>4118.75</v>
      </c>
    </row>
    <row r="6" spans="1:23" ht="12.75">
      <c r="A6" s="24">
        <v>2</v>
      </c>
      <c r="B6" s="22" t="s">
        <v>6</v>
      </c>
      <c r="C6" s="23">
        <v>21</v>
      </c>
      <c r="D6" s="25" t="s">
        <v>3</v>
      </c>
      <c r="E6" s="23"/>
      <c r="F6" s="22">
        <v>1</v>
      </c>
      <c r="G6" s="25" t="s">
        <v>3</v>
      </c>
      <c r="H6" s="25">
        <v>14800</v>
      </c>
      <c r="I6" s="22">
        <v>10</v>
      </c>
      <c r="J6" s="25" t="s">
        <v>3</v>
      </c>
      <c r="K6" s="25">
        <v>60</v>
      </c>
      <c r="L6" s="22">
        <v>1</v>
      </c>
      <c r="M6" s="25" t="s">
        <v>3</v>
      </c>
      <c r="N6" s="25">
        <v>7480</v>
      </c>
      <c r="O6" s="25">
        <v>4</v>
      </c>
      <c r="P6" s="25" t="s">
        <v>3</v>
      </c>
      <c r="Q6" s="25">
        <v>0</v>
      </c>
      <c r="R6" s="25">
        <v>4</v>
      </c>
      <c r="S6" s="25" t="s">
        <v>3</v>
      </c>
      <c r="T6" s="25">
        <v>4085</v>
      </c>
      <c r="U6" s="22">
        <f>SUM(C6,F6,I6,L6,O6,R6)-LARGE((C6,F6,I6,L6,O6,R6),1)-LARGE((C6,F6,I6,L6,O6,R6),2)</f>
        <v>10</v>
      </c>
      <c r="V6" s="23">
        <f>SUM(E6,H6,K6,N6,Q6,T6)</f>
        <v>26425</v>
      </c>
      <c r="W6" s="23">
        <f>V6/(COUNTIF(C6,"&lt;21")+COUNTIF(F6,"&lt;21")+COUNTIF(I6,"&lt;21")+COUNTIF(L6,"&lt;21")+COUNTIF(O6,"&lt;21")+COUNTIF(R6,"&lt;21"))</f>
        <v>5285</v>
      </c>
    </row>
    <row r="7" spans="1:23" ht="12.75">
      <c r="A7" s="26">
        <v>3</v>
      </c>
      <c r="B7" s="23" t="s">
        <v>9</v>
      </c>
      <c r="C7" s="23">
        <v>3</v>
      </c>
      <c r="D7" s="23" t="s">
        <v>3</v>
      </c>
      <c r="E7" s="23">
        <v>235</v>
      </c>
      <c r="F7" s="23">
        <v>5</v>
      </c>
      <c r="G7" s="23" t="s">
        <v>3</v>
      </c>
      <c r="H7" s="23">
        <v>1640</v>
      </c>
      <c r="I7" s="23">
        <v>7</v>
      </c>
      <c r="J7" s="23" t="s">
        <v>3</v>
      </c>
      <c r="K7" s="23">
        <v>170</v>
      </c>
      <c r="L7" s="23">
        <v>2</v>
      </c>
      <c r="M7" s="23" t="s">
        <v>3</v>
      </c>
      <c r="N7" s="23">
        <v>1660</v>
      </c>
      <c r="O7" s="23">
        <v>4</v>
      </c>
      <c r="P7" s="23" t="s">
        <v>3</v>
      </c>
      <c r="Q7" s="23">
        <v>0</v>
      </c>
      <c r="R7" s="23">
        <v>5</v>
      </c>
      <c r="S7" s="23" t="s">
        <v>3</v>
      </c>
      <c r="T7" s="23">
        <v>3565</v>
      </c>
      <c r="U7" s="23">
        <f>SUM(C7,F7,I7,L7,O7,R7)-LARGE((C7,F7,I7,L7,O7,R7),1)-LARGE((C7,F7,I7,L7,O7,R7),2)</f>
        <v>14</v>
      </c>
      <c r="V7" s="23">
        <f>SUM(E7,H7,K7,N7,Q7,T7)</f>
        <v>7270</v>
      </c>
      <c r="W7" s="23">
        <f>V7/(COUNTIF(C7,"&lt;21")+COUNTIF(F7,"&lt;21")+COUNTIF(I7,"&lt;21")+COUNTIF(L7,"&lt;21")+COUNTIF(O7,"&lt;21")+COUNTIF(R7,"&lt;21"))</f>
        <v>1211.6666666666667</v>
      </c>
    </row>
    <row r="8" spans="1:23" ht="12.75">
      <c r="A8" s="24">
        <v>4</v>
      </c>
      <c r="B8" s="22" t="s">
        <v>18</v>
      </c>
      <c r="C8" s="23">
        <v>2</v>
      </c>
      <c r="D8" s="25" t="s">
        <v>3</v>
      </c>
      <c r="E8" s="23">
        <v>375</v>
      </c>
      <c r="F8" s="22">
        <v>6</v>
      </c>
      <c r="G8" s="25" t="s">
        <v>3</v>
      </c>
      <c r="H8" s="22">
        <v>1350</v>
      </c>
      <c r="I8" s="22">
        <v>9</v>
      </c>
      <c r="J8" s="25" t="s">
        <v>3</v>
      </c>
      <c r="K8" s="22">
        <v>65</v>
      </c>
      <c r="L8" s="22">
        <v>6</v>
      </c>
      <c r="M8" s="25" t="s">
        <v>3</v>
      </c>
      <c r="N8" s="22">
        <v>775</v>
      </c>
      <c r="O8" s="22">
        <v>3</v>
      </c>
      <c r="P8" s="25" t="s">
        <v>3</v>
      </c>
      <c r="Q8" s="25">
        <v>1135</v>
      </c>
      <c r="R8" s="22">
        <v>6</v>
      </c>
      <c r="S8" s="25" t="s">
        <v>3</v>
      </c>
      <c r="T8" s="25">
        <v>1790</v>
      </c>
      <c r="U8" s="22">
        <f>SUM(C8,F8,I8,L8,O8,R8)-LARGE((C8,F8,I8,L8,O8,R8),1)-LARGE((C8,F8,I8,L8,O8,R8),2)</f>
        <v>17</v>
      </c>
      <c r="V8" s="23">
        <f>SUM(E8,H8,K8,N8,Q8,T8)</f>
        <v>5490</v>
      </c>
      <c r="W8" s="23">
        <f>V8/(COUNTIF(C8,"&lt;21")+COUNTIF(F8,"&lt;21")+COUNTIF(I8,"&lt;21")+COUNTIF(L8,"&lt;21")+COUNTIF(O8,"&lt;21")+COUNTIF(R8,"&lt;21"))</f>
        <v>915</v>
      </c>
    </row>
    <row r="9" spans="1:23" ht="12.75">
      <c r="A9" s="26">
        <v>5</v>
      </c>
      <c r="B9" s="23" t="s">
        <v>16</v>
      </c>
      <c r="C9" s="23">
        <v>6</v>
      </c>
      <c r="D9" s="23" t="s">
        <v>3</v>
      </c>
      <c r="E9" s="23">
        <v>0</v>
      </c>
      <c r="F9" s="23">
        <v>4</v>
      </c>
      <c r="G9" s="23" t="s">
        <v>3</v>
      </c>
      <c r="H9" s="23">
        <v>2195</v>
      </c>
      <c r="I9" s="23">
        <v>8</v>
      </c>
      <c r="J9" s="23" t="s">
        <v>3</v>
      </c>
      <c r="K9" s="23">
        <v>165</v>
      </c>
      <c r="L9" s="23">
        <v>4</v>
      </c>
      <c r="M9" s="23" t="s">
        <v>3</v>
      </c>
      <c r="N9" s="23">
        <v>1115</v>
      </c>
      <c r="O9" s="23">
        <v>4</v>
      </c>
      <c r="P9" s="23" t="s">
        <v>3</v>
      </c>
      <c r="Q9" s="23">
        <v>0</v>
      </c>
      <c r="R9" s="23">
        <v>8</v>
      </c>
      <c r="S9" s="23" t="s">
        <v>3</v>
      </c>
      <c r="T9" s="23">
        <v>1280</v>
      </c>
      <c r="U9" s="23">
        <f>SUM(C9,F9,I9,L9,O9,R9)-LARGE((C9,F9,I9,L9,O9,R9),1)-LARGE((C9,F9,I9,L9,O9,R9),2)</f>
        <v>18</v>
      </c>
      <c r="V9" s="23">
        <f>SUM(E9,H9,K9,N9,Q9,T9)</f>
        <v>4755</v>
      </c>
      <c r="W9" s="23">
        <f>V9/(COUNTIF(C9,"&lt;21")+COUNTIF(F9,"&lt;21")+COUNTIF(I9,"&lt;21")+COUNTIF(L9,"&lt;21")+COUNTIF(O9,"&lt;21")+COUNTIF(R9,"&lt;21"))</f>
        <v>792.5</v>
      </c>
    </row>
    <row r="10" spans="1:23" ht="12.75">
      <c r="A10" s="24">
        <v>6</v>
      </c>
      <c r="B10" s="22" t="s">
        <v>7</v>
      </c>
      <c r="C10" s="23">
        <v>6</v>
      </c>
      <c r="D10" s="25" t="s">
        <v>3</v>
      </c>
      <c r="E10" s="23">
        <v>0</v>
      </c>
      <c r="F10" s="22">
        <v>3</v>
      </c>
      <c r="G10" s="25" t="s">
        <v>3</v>
      </c>
      <c r="H10" s="25">
        <v>3370</v>
      </c>
      <c r="I10" s="22">
        <v>6</v>
      </c>
      <c r="J10" s="25" t="s">
        <v>3</v>
      </c>
      <c r="K10" s="25">
        <v>270</v>
      </c>
      <c r="L10" s="22">
        <v>21</v>
      </c>
      <c r="M10" s="25" t="s">
        <v>3</v>
      </c>
      <c r="N10" s="25"/>
      <c r="O10" s="22">
        <v>4</v>
      </c>
      <c r="P10" s="25" t="s">
        <v>3</v>
      </c>
      <c r="Q10" s="25">
        <v>0</v>
      </c>
      <c r="R10" s="22">
        <v>21</v>
      </c>
      <c r="S10" s="25" t="s">
        <v>3</v>
      </c>
      <c r="T10" s="22"/>
      <c r="U10" s="22">
        <f>SUM(C10,F10,I10,L10,O10,R10)-LARGE((C10,F10,I10,L10,O10,R10),1)-LARGE((C10,F10,I10,L10,O10,R10),2)</f>
        <v>19</v>
      </c>
      <c r="V10" s="23">
        <f>SUM(E10,H10,K10,N10,Q10,T10)</f>
        <v>3640</v>
      </c>
      <c r="W10" s="23">
        <f>V10/(COUNTIF(C10,"&lt;21")+COUNTIF(F10,"&lt;21")+COUNTIF(I10,"&lt;21")+COUNTIF(L10,"&lt;21")+COUNTIF(O10,"&lt;21")+COUNTIF(R10,"&lt;21"))</f>
        <v>910</v>
      </c>
    </row>
    <row r="11" spans="1:23" ht="12.75">
      <c r="A11" s="26">
        <v>7</v>
      </c>
      <c r="B11" s="22" t="s">
        <v>10</v>
      </c>
      <c r="C11" s="23">
        <v>4</v>
      </c>
      <c r="D11" s="25" t="s">
        <v>3</v>
      </c>
      <c r="E11" s="23">
        <v>195</v>
      </c>
      <c r="F11" s="22">
        <v>21</v>
      </c>
      <c r="G11" s="25" t="s">
        <v>3</v>
      </c>
      <c r="H11" s="25"/>
      <c r="I11" s="23">
        <v>21</v>
      </c>
      <c r="J11" s="25" t="s">
        <v>3</v>
      </c>
      <c r="K11" s="23"/>
      <c r="L11" s="22">
        <v>7</v>
      </c>
      <c r="M11" s="25" t="s">
        <v>3</v>
      </c>
      <c r="N11" s="25">
        <v>340</v>
      </c>
      <c r="O11" s="25">
        <v>4</v>
      </c>
      <c r="P11" s="25" t="s">
        <v>3</v>
      </c>
      <c r="Q11" s="23">
        <v>0</v>
      </c>
      <c r="R11" s="25">
        <v>10</v>
      </c>
      <c r="S11" s="25" t="s">
        <v>3</v>
      </c>
      <c r="T11" s="23">
        <v>515</v>
      </c>
      <c r="U11" s="22">
        <f>SUM(C11,F11,I11,L11,O11,R11)-LARGE((C11,F11,I11,L11,O11,R11),1)-LARGE((C11,F11,I11,L11,O11,R11),2)</f>
        <v>25</v>
      </c>
      <c r="V11" s="23">
        <f>SUM(E11,H11,K11,N11,Q11,T11)</f>
        <v>1050</v>
      </c>
      <c r="W11" s="23">
        <f>V11/(COUNTIF(C11,"&lt;21")+COUNTIF(F11,"&lt;21")+COUNTIF(I11,"&lt;21")+COUNTIF(L11,"&lt;21")+COUNTIF(O11,"&lt;21")+COUNTIF(R11,"&lt;21"))</f>
        <v>262.5</v>
      </c>
    </row>
    <row r="12" spans="1:23" ht="12.75">
      <c r="A12" s="24">
        <v>8</v>
      </c>
      <c r="B12" s="23" t="s">
        <v>8</v>
      </c>
      <c r="C12" s="23">
        <v>21</v>
      </c>
      <c r="D12" s="23" t="s">
        <v>3</v>
      </c>
      <c r="E12" s="23"/>
      <c r="F12" s="23">
        <v>10</v>
      </c>
      <c r="G12" s="23" t="s">
        <v>3</v>
      </c>
      <c r="H12" s="23">
        <v>0</v>
      </c>
      <c r="I12" s="23">
        <v>12</v>
      </c>
      <c r="J12" s="23" t="s">
        <v>3</v>
      </c>
      <c r="K12" s="23">
        <v>0</v>
      </c>
      <c r="L12" s="23">
        <v>21</v>
      </c>
      <c r="M12" s="23" t="s">
        <v>3</v>
      </c>
      <c r="N12" s="23"/>
      <c r="O12" s="23">
        <v>1</v>
      </c>
      <c r="P12" s="23" t="s">
        <v>3</v>
      </c>
      <c r="Q12" s="23">
        <v>25610</v>
      </c>
      <c r="R12" s="23">
        <v>3</v>
      </c>
      <c r="S12" s="23" t="s">
        <v>3</v>
      </c>
      <c r="T12" s="23">
        <v>4285</v>
      </c>
      <c r="U12" s="23">
        <f>SUM(C12,F12,I12,L12,O12,R12)-LARGE((C12,F12,I12,L12,O12,R12),1)-LARGE((C12,F12,I12,L12,O12,R12),2)</f>
        <v>26</v>
      </c>
      <c r="V12" s="23">
        <f>SUM(E12,H12,K12,N12,Q12,T12)</f>
        <v>29895</v>
      </c>
      <c r="W12" s="23">
        <f>V12/(COUNTIF(C12,"&lt;21")+COUNTIF(F12,"&lt;21")+COUNTIF(I12,"&lt;21")+COUNTIF(L12,"&lt;21")+COUNTIF(O12,"&lt;21")+COUNTIF(R12,"&lt;21"))</f>
        <v>7473.75</v>
      </c>
    </row>
    <row r="13" spans="1:23" ht="12.75">
      <c r="A13" s="26">
        <v>9</v>
      </c>
      <c r="B13" s="23" t="s">
        <v>15</v>
      </c>
      <c r="C13" s="23">
        <v>21</v>
      </c>
      <c r="D13" s="25" t="s">
        <v>3</v>
      </c>
      <c r="E13" s="23"/>
      <c r="F13" s="23">
        <v>21</v>
      </c>
      <c r="G13" s="25" t="s">
        <v>3</v>
      </c>
      <c r="H13" s="23"/>
      <c r="I13" s="23">
        <v>11</v>
      </c>
      <c r="J13" s="25" t="s">
        <v>3</v>
      </c>
      <c r="K13" s="23">
        <v>55</v>
      </c>
      <c r="L13" s="23">
        <v>8</v>
      </c>
      <c r="M13" s="25" t="s">
        <v>3</v>
      </c>
      <c r="N13" s="23">
        <v>15</v>
      </c>
      <c r="O13" s="23">
        <v>2</v>
      </c>
      <c r="P13" s="25" t="s">
        <v>3</v>
      </c>
      <c r="Q13" s="23">
        <v>2890</v>
      </c>
      <c r="R13" s="23">
        <v>7</v>
      </c>
      <c r="S13" s="25" t="s">
        <v>3</v>
      </c>
      <c r="T13" s="23">
        <v>1330</v>
      </c>
      <c r="U13" s="22">
        <f>SUM(C13,F13,I13,L13,O13,R13)-LARGE((C13,F13,I13,L13,O13,R13),1)-LARGE((C13,F13,I13,L13,O13,R13),2)</f>
        <v>28</v>
      </c>
      <c r="V13" s="23">
        <f>SUM(E13,H13,K13,N13,Q13,T13)</f>
        <v>4290</v>
      </c>
      <c r="W13" s="23">
        <f>V13/(COUNTIF(C13,"&lt;21")+COUNTIF(F13,"&lt;21")+COUNTIF(I13,"&lt;21")+COUNTIF(L13,"&lt;21")+COUNTIF(O13,"&lt;21")+COUNTIF(R13,"&lt;21"))</f>
        <v>1072.5</v>
      </c>
    </row>
    <row r="14" spans="1:23" ht="12.75">
      <c r="A14" s="26">
        <v>10</v>
      </c>
      <c r="B14" s="22" t="s">
        <v>11</v>
      </c>
      <c r="C14" s="23">
        <v>6</v>
      </c>
      <c r="D14" s="25" t="s">
        <v>3</v>
      </c>
      <c r="E14" s="23">
        <v>0</v>
      </c>
      <c r="F14" s="22">
        <v>9</v>
      </c>
      <c r="G14" s="25" t="s">
        <v>3</v>
      </c>
      <c r="H14" s="25">
        <v>45</v>
      </c>
      <c r="I14" s="23">
        <v>21</v>
      </c>
      <c r="J14" s="25" t="s">
        <v>3</v>
      </c>
      <c r="K14" s="23"/>
      <c r="L14" s="22">
        <v>21</v>
      </c>
      <c r="M14" s="25" t="s">
        <v>3</v>
      </c>
      <c r="N14" s="25"/>
      <c r="O14" s="25">
        <v>21</v>
      </c>
      <c r="P14" s="25" t="s">
        <v>3</v>
      </c>
      <c r="Q14" s="23"/>
      <c r="R14" s="25">
        <v>2</v>
      </c>
      <c r="S14" s="25" t="s">
        <v>3</v>
      </c>
      <c r="T14" s="23">
        <v>6205</v>
      </c>
      <c r="U14" s="22">
        <f>SUM(C14,F14,I14,L14,O14,R14)-LARGE((C14,F14,I14,L14,O14,R14),1)-LARGE((C14,F14,I14,L14,O14,R14),2)</f>
        <v>38</v>
      </c>
      <c r="V14" s="23">
        <f>SUM(E14,H14,K14,N14,Q14,T14)</f>
        <v>6250</v>
      </c>
      <c r="W14" s="23">
        <f>V14/(COUNTIF(C14,"&lt;21")+COUNTIF(F14,"&lt;21")+COUNTIF(I14,"&lt;21")+COUNTIF(L14,"&lt;21")+COUNTIF(O14,"&lt;21")+COUNTIF(R14,"&lt;21"))</f>
        <v>2083.3333333333335</v>
      </c>
    </row>
    <row r="15" spans="1:23" ht="12.75">
      <c r="A15" s="26">
        <v>11</v>
      </c>
      <c r="B15" s="25" t="s">
        <v>5</v>
      </c>
      <c r="C15" s="23">
        <v>21</v>
      </c>
      <c r="D15" s="25" t="s">
        <v>3</v>
      </c>
      <c r="E15" s="23"/>
      <c r="F15" s="22">
        <v>10</v>
      </c>
      <c r="G15" s="25" t="s">
        <v>3</v>
      </c>
      <c r="H15" s="25">
        <v>0</v>
      </c>
      <c r="I15" s="22">
        <v>1</v>
      </c>
      <c r="J15" s="25" t="s">
        <v>3</v>
      </c>
      <c r="K15" s="25">
        <v>3350</v>
      </c>
      <c r="L15" s="22">
        <v>21</v>
      </c>
      <c r="M15" s="25" t="s">
        <v>3</v>
      </c>
      <c r="N15" s="25"/>
      <c r="O15" s="22">
        <v>21</v>
      </c>
      <c r="P15" s="25" t="s">
        <v>3</v>
      </c>
      <c r="Q15" s="25"/>
      <c r="R15" s="22">
        <v>9</v>
      </c>
      <c r="S15" s="25" t="s">
        <v>3</v>
      </c>
      <c r="T15" s="22">
        <v>1120</v>
      </c>
      <c r="U15" s="22">
        <f>SUM(C15,F15,I15,L15,O15,R15)-LARGE((C15,F15,I15,L15,O15,R15),1)-LARGE((C15,F15,I15,L15,O15,R15),2)</f>
        <v>41</v>
      </c>
      <c r="V15" s="23">
        <f>SUM(E15,H15,K15,N15,Q15,T15)</f>
        <v>4470</v>
      </c>
      <c r="W15" s="23">
        <f>V15/(COUNTIF(C15,"&lt;21")+COUNTIF(F15,"&lt;21")+COUNTIF(I15,"&lt;21")+COUNTIF(L15,"&lt;21")+COUNTIF(O15,"&lt;21")+COUNTIF(R15,"&lt;21"))</f>
        <v>1490</v>
      </c>
    </row>
    <row r="16" spans="1:23" ht="12.75">
      <c r="A16" s="26">
        <v>12</v>
      </c>
      <c r="B16" s="23" t="s">
        <v>33</v>
      </c>
      <c r="C16" s="23">
        <v>21</v>
      </c>
      <c r="D16" s="23" t="s">
        <v>3</v>
      </c>
      <c r="E16" s="23"/>
      <c r="F16" s="23">
        <v>21</v>
      </c>
      <c r="G16" s="23" t="s">
        <v>3</v>
      </c>
      <c r="H16" s="23"/>
      <c r="I16" s="23">
        <v>2</v>
      </c>
      <c r="J16" s="23" t="s">
        <v>3</v>
      </c>
      <c r="K16" s="23">
        <v>2725</v>
      </c>
      <c r="L16" s="23">
        <v>21</v>
      </c>
      <c r="M16" s="23" t="s">
        <v>3</v>
      </c>
      <c r="N16" s="23"/>
      <c r="O16" s="23">
        <v>4</v>
      </c>
      <c r="P16" s="23" t="s">
        <v>3</v>
      </c>
      <c r="Q16" s="23">
        <v>0</v>
      </c>
      <c r="R16" s="23">
        <v>21</v>
      </c>
      <c r="S16" s="23" t="s">
        <v>3</v>
      </c>
      <c r="T16" s="23"/>
      <c r="U16" s="23">
        <f>SUM(C16,F16,I16,L16,O16,R16)-LARGE((C16,F16,I16,L16,O16,R16),1)-LARGE((C16,F16,I16,L16,O16,R16),2)</f>
        <v>48</v>
      </c>
      <c r="V16" s="23">
        <f>SUM(E16,H16,K16,N16,Q16,T16)</f>
        <v>2725</v>
      </c>
      <c r="W16" s="23">
        <f>V16/(COUNTIF(C16,"&lt;21")+COUNTIF(F16,"&lt;21")+COUNTIF(I16,"&lt;21")+COUNTIF(L16,"&lt;21")+COUNTIF(O16,"&lt;21")+COUNTIF(R16,"&lt;21"))</f>
        <v>1362.5</v>
      </c>
    </row>
    <row r="17" spans="1:23" ht="12.75">
      <c r="A17" s="24">
        <v>13</v>
      </c>
      <c r="B17" s="23" t="s">
        <v>35</v>
      </c>
      <c r="C17" s="23">
        <v>21</v>
      </c>
      <c r="D17" s="23" t="s">
        <v>3</v>
      </c>
      <c r="E17" s="23"/>
      <c r="F17" s="23">
        <v>21</v>
      </c>
      <c r="G17" s="23" t="s">
        <v>3</v>
      </c>
      <c r="H17" s="23"/>
      <c r="I17" s="23">
        <v>5</v>
      </c>
      <c r="J17" s="23" t="s">
        <v>3</v>
      </c>
      <c r="K17" s="23">
        <v>440</v>
      </c>
      <c r="L17" s="23">
        <v>3</v>
      </c>
      <c r="M17" s="23" t="s">
        <v>3</v>
      </c>
      <c r="N17" s="23">
        <v>1210</v>
      </c>
      <c r="O17" s="23">
        <v>21</v>
      </c>
      <c r="P17" s="23" t="s">
        <v>3</v>
      </c>
      <c r="Q17" s="23"/>
      <c r="R17" s="23">
        <v>21</v>
      </c>
      <c r="S17" s="23" t="s">
        <v>3</v>
      </c>
      <c r="T17" s="23"/>
      <c r="U17" s="23">
        <f>SUM(C17,F17,I17,L17,O17,R17)-LARGE((C17,F17,I17,L17,O17,R17),1)-LARGE((C17,F17,I17,L17,O17,R17),2)</f>
        <v>50</v>
      </c>
      <c r="V17" s="23">
        <f>SUM(E17,H17,K17,N17,Q17,T17)</f>
        <v>1650</v>
      </c>
      <c r="W17" s="23">
        <f>V17/(COUNTIF(C17,"&lt;21")+COUNTIF(F17,"&lt;21")+COUNTIF(I17,"&lt;21")+COUNTIF(L17,"&lt;21")+COUNTIF(O17,"&lt;21")+COUNTIF(R17,"&lt;21"))</f>
        <v>825</v>
      </c>
    </row>
    <row r="18" spans="1:23" ht="12.75">
      <c r="A18" s="26">
        <v>14</v>
      </c>
      <c r="B18" s="23" t="s">
        <v>36</v>
      </c>
      <c r="C18" s="23">
        <v>21</v>
      </c>
      <c r="D18" s="25" t="s">
        <v>3</v>
      </c>
      <c r="E18" s="23"/>
      <c r="F18" s="23">
        <v>21</v>
      </c>
      <c r="G18" s="25" t="s">
        <v>3</v>
      </c>
      <c r="H18" s="23"/>
      <c r="I18" s="23">
        <v>21</v>
      </c>
      <c r="J18" s="25" t="s">
        <v>3</v>
      </c>
      <c r="K18" s="23"/>
      <c r="L18" s="23">
        <v>5</v>
      </c>
      <c r="M18" s="25" t="s">
        <v>3</v>
      </c>
      <c r="N18" s="23">
        <v>1085</v>
      </c>
      <c r="O18" s="23">
        <v>4</v>
      </c>
      <c r="P18" s="25" t="s">
        <v>3</v>
      </c>
      <c r="Q18" s="23">
        <v>0</v>
      </c>
      <c r="R18" s="23">
        <v>21</v>
      </c>
      <c r="S18" s="25" t="s">
        <v>3</v>
      </c>
      <c r="T18" s="23"/>
      <c r="U18" s="23">
        <f>SUM(C18,F18,I18,L18,O18,R18)-LARGE((C18,F18,I18,L18,O18,R18),1)-LARGE((C18,F18,I18,L18,O18,R18),2)</f>
        <v>51</v>
      </c>
      <c r="V18" s="23">
        <f>SUM(E18,H18,K18,N18,Q18,T18)</f>
        <v>1085</v>
      </c>
      <c r="W18" s="23">
        <f>V18/(COUNTIF(C18,"&lt;21")+COUNTIF(F18,"&lt;21")+COUNTIF(I18,"&lt;21")+COUNTIF(L18,"&lt;21")+COUNTIF(O18,"&lt;21")+COUNTIF(R18,"&lt;21"))</f>
        <v>542.5</v>
      </c>
    </row>
    <row r="19" spans="1:25" ht="12.75">
      <c r="A19" s="24">
        <v>15</v>
      </c>
      <c r="B19" s="22" t="s">
        <v>30</v>
      </c>
      <c r="C19" s="23">
        <v>5</v>
      </c>
      <c r="D19" s="25" t="s">
        <v>3</v>
      </c>
      <c r="E19" s="23">
        <v>160</v>
      </c>
      <c r="F19" s="22">
        <v>7</v>
      </c>
      <c r="G19" s="25" t="s">
        <v>3</v>
      </c>
      <c r="H19" s="25">
        <v>800</v>
      </c>
      <c r="I19" s="23">
        <v>21</v>
      </c>
      <c r="J19" s="25" t="s">
        <v>3</v>
      </c>
      <c r="K19" s="23"/>
      <c r="L19" s="22">
        <v>21</v>
      </c>
      <c r="M19" s="25" t="s">
        <v>3</v>
      </c>
      <c r="N19" s="25"/>
      <c r="O19" s="25">
        <v>21</v>
      </c>
      <c r="P19" s="25" t="s">
        <v>3</v>
      </c>
      <c r="Q19" s="23"/>
      <c r="R19" s="25">
        <v>21</v>
      </c>
      <c r="S19" s="25" t="s">
        <v>3</v>
      </c>
      <c r="T19" s="23"/>
      <c r="U19" s="22">
        <f>SUM(C19,F19,I19,L19,O19,R19)-LARGE((C19,F19,I19,L19,O19,R19),1)-LARGE((C19,F19,I19,L19,O19,R19),2)</f>
        <v>54</v>
      </c>
      <c r="V19" s="23">
        <f>SUM(E19,H19,K19,N19,Q19,T19)</f>
        <v>960</v>
      </c>
      <c r="W19" s="23">
        <f>V19/(COUNTIF(C19,"&lt;21")+COUNTIF(F19,"&lt;21")+COUNTIF(I19,"&lt;21")+COUNTIF(L19,"&lt;21")+COUNTIF(O19,"&lt;21")+COUNTIF(R19,"&lt;21"))</f>
        <v>480</v>
      </c>
      <c r="Y19" s="21"/>
    </row>
    <row r="20" spans="1:23" ht="12.75">
      <c r="A20" s="26">
        <v>16</v>
      </c>
      <c r="B20" s="23" t="s">
        <v>31</v>
      </c>
      <c r="C20" s="23">
        <v>21</v>
      </c>
      <c r="D20" s="23" t="s">
        <v>3</v>
      </c>
      <c r="E20" s="23"/>
      <c r="F20" s="23">
        <v>2</v>
      </c>
      <c r="G20" s="23" t="s">
        <v>3</v>
      </c>
      <c r="H20" s="23">
        <v>9820</v>
      </c>
      <c r="I20" s="23">
        <v>21</v>
      </c>
      <c r="J20" s="23" t="s">
        <v>3</v>
      </c>
      <c r="K20" s="23"/>
      <c r="L20" s="23">
        <v>21</v>
      </c>
      <c r="M20" s="23" t="s">
        <v>3</v>
      </c>
      <c r="N20" s="23"/>
      <c r="O20" s="23">
        <v>21</v>
      </c>
      <c r="P20" s="23" t="s">
        <v>3</v>
      </c>
      <c r="Q20" s="23"/>
      <c r="R20" s="23">
        <v>21</v>
      </c>
      <c r="S20" s="23" t="s">
        <v>3</v>
      </c>
      <c r="T20" s="23"/>
      <c r="U20" s="23">
        <f>SUM(C20,F20,I20,L20,O20,R20)-LARGE((C20,F20,I20,L20,O20,R20),1)-LARGE((C20,F20,I20,L20,O20,R20),2)</f>
        <v>65</v>
      </c>
      <c r="V20" s="23">
        <f>SUM(E20,H20,K20,N20,Q20,T20)</f>
        <v>9820</v>
      </c>
      <c r="W20" s="23">
        <f>V20/(COUNTIF(C20,"&lt;21")+COUNTIF(F20,"&lt;21")+COUNTIF(I20,"&lt;21")+COUNTIF(L20,"&lt;21")+COUNTIF(O20,"&lt;21")+COUNTIF(R20,"&lt;21"))</f>
        <v>9820</v>
      </c>
    </row>
    <row r="21" spans="1:23" ht="12.75">
      <c r="A21" s="24">
        <v>17</v>
      </c>
      <c r="B21" s="22" t="s">
        <v>4</v>
      </c>
      <c r="C21" s="23">
        <v>21</v>
      </c>
      <c r="D21" s="25" t="s">
        <v>3</v>
      </c>
      <c r="E21" s="23"/>
      <c r="F21" s="22">
        <v>21</v>
      </c>
      <c r="G21" s="25" t="s">
        <v>3</v>
      </c>
      <c r="H21" s="25"/>
      <c r="I21" s="22">
        <v>12</v>
      </c>
      <c r="J21" s="25" t="s">
        <v>3</v>
      </c>
      <c r="K21" s="25">
        <v>0</v>
      </c>
      <c r="L21" s="22">
        <v>21</v>
      </c>
      <c r="M21" s="25" t="s">
        <v>3</v>
      </c>
      <c r="N21" s="25"/>
      <c r="O21" s="22">
        <v>21</v>
      </c>
      <c r="P21" s="25" t="s">
        <v>3</v>
      </c>
      <c r="Q21" s="25"/>
      <c r="R21" s="22">
        <v>11</v>
      </c>
      <c r="S21" s="25" t="s">
        <v>3</v>
      </c>
      <c r="T21" s="25">
        <v>175</v>
      </c>
      <c r="U21" s="22">
        <f>SUM(C21,F21,I21,L21,O21,R21)-LARGE((C21,F21,I21,L21,O21,R21),1)-LARGE((C21,F21,I21,L21,O21,R21),2)</f>
        <v>65</v>
      </c>
      <c r="V21" s="23">
        <f>SUM(E21,H21,K21,N21,Q21,T21)</f>
        <v>175</v>
      </c>
      <c r="W21" s="23">
        <f>V21/(COUNTIF(C21,"&lt;21")+COUNTIF(F21,"&lt;21")+COUNTIF(I21,"&lt;21")+COUNTIF(L21,"&lt;21")+COUNTIF(O21,"&lt;21")+COUNTIF(R21,"&lt;21"))</f>
        <v>87.5</v>
      </c>
    </row>
    <row r="22" spans="1:23" ht="12.75">
      <c r="A22" s="24">
        <v>18</v>
      </c>
      <c r="B22" s="22" t="s">
        <v>34</v>
      </c>
      <c r="C22" s="23">
        <v>21</v>
      </c>
      <c r="D22" s="25" t="s">
        <v>3</v>
      </c>
      <c r="E22" s="23"/>
      <c r="F22" s="23">
        <v>21</v>
      </c>
      <c r="G22" s="25" t="s">
        <v>3</v>
      </c>
      <c r="H22" s="23"/>
      <c r="I22" s="22">
        <v>4</v>
      </c>
      <c r="J22" s="25" t="s">
        <v>3</v>
      </c>
      <c r="K22" s="25">
        <v>700</v>
      </c>
      <c r="L22" s="22">
        <v>21</v>
      </c>
      <c r="M22" s="25" t="s">
        <v>3</v>
      </c>
      <c r="N22" s="22"/>
      <c r="O22" s="22">
        <v>21</v>
      </c>
      <c r="P22" s="25" t="s">
        <v>3</v>
      </c>
      <c r="Q22" s="25"/>
      <c r="R22" s="22">
        <v>21</v>
      </c>
      <c r="S22" s="25" t="s">
        <v>3</v>
      </c>
      <c r="T22" s="22"/>
      <c r="U22" s="22">
        <f>SUM(C22,F22,I22,L22,O22,R22)-LARGE((C22,F22,I22,L22,O22,R22),1)-LARGE((C22,F22,I22,L22,O22,R22),2)</f>
        <v>67</v>
      </c>
      <c r="V22" s="23">
        <f>SUM(E22,H22,K22,N22,Q22,T22)</f>
        <v>700</v>
      </c>
      <c r="W22" s="23">
        <f>V22/(COUNTIF(C22,"&lt;21")+COUNTIF(F22,"&lt;21")+COUNTIF(I22,"&lt;21")+COUNTIF(L22,"&lt;21")+COUNTIF(O22,"&lt;21")+COUNTIF(R22,"&lt;21"))</f>
        <v>700</v>
      </c>
    </row>
    <row r="23" spans="1:23" ht="12.75">
      <c r="A23" s="26">
        <v>19</v>
      </c>
      <c r="B23" s="22" t="s">
        <v>37</v>
      </c>
      <c r="C23" s="23">
        <v>21</v>
      </c>
      <c r="D23" s="25" t="s">
        <v>3</v>
      </c>
      <c r="E23" s="23"/>
      <c r="F23" s="22">
        <v>21</v>
      </c>
      <c r="G23" s="25" t="s">
        <v>3</v>
      </c>
      <c r="H23" s="25"/>
      <c r="I23" s="22">
        <v>21</v>
      </c>
      <c r="J23" s="25" t="s">
        <v>3</v>
      </c>
      <c r="K23" s="25"/>
      <c r="L23" s="22">
        <v>21</v>
      </c>
      <c r="M23" s="25" t="s">
        <v>3</v>
      </c>
      <c r="N23" s="25"/>
      <c r="O23" s="22">
        <v>4</v>
      </c>
      <c r="P23" s="25" t="s">
        <v>3</v>
      </c>
      <c r="Q23" s="25">
        <v>0</v>
      </c>
      <c r="R23" s="22">
        <v>21</v>
      </c>
      <c r="S23" s="25" t="s">
        <v>3</v>
      </c>
      <c r="T23" s="25"/>
      <c r="U23" s="22">
        <f>SUM(C23,F23,I23,L23,O23,R23)-LARGE((C23,F23,I23,L23,O23,R23),1)-LARGE((C23,F23,I23,L23,O23,R23),2)</f>
        <v>67</v>
      </c>
      <c r="V23" s="23">
        <f>SUM(E23,H23,K23,N23,Q23,T23)</f>
        <v>0</v>
      </c>
      <c r="W23" s="23">
        <f>V23/(COUNTIF(C23,"&lt;21")+COUNTIF(F23,"&lt;21")+COUNTIF(I23,"&lt;21")+COUNTIF(L23,"&lt;21")+COUNTIF(O23,"&lt;21")+COUNTIF(R23,"&lt;21"))</f>
        <v>0</v>
      </c>
    </row>
    <row r="24" spans="1:23" ht="12.75">
      <c r="A24" s="26">
        <v>20</v>
      </c>
      <c r="B24" s="22" t="s">
        <v>32</v>
      </c>
      <c r="C24" s="23">
        <v>21</v>
      </c>
      <c r="D24" s="25" t="s">
        <v>3</v>
      </c>
      <c r="E24" s="23"/>
      <c r="F24" s="22">
        <v>8</v>
      </c>
      <c r="G24" s="25" t="s">
        <v>3</v>
      </c>
      <c r="H24" s="25">
        <v>755</v>
      </c>
      <c r="I24" s="23">
        <v>21</v>
      </c>
      <c r="J24" s="25" t="s">
        <v>3</v>
      </c>
      <c r="K24" s="23"/>
      <c r="L24" s="22">
        <v>21</v>
      </c>
      <c r="M24" s="25" t="s">
        <v>3</v>
      </c>
      <c r="N24" s="25"/>
      <c r="O24" s="25">
        <v>21</v>
      </c>
      <c r="P24" s="25" t="s">
        <v>3</v>
      </c>
      <c r="Q24" s="23"/>
      <c r="R24" s="25">
        <v>21</v>
      </c>
      <c r="S24" s="25" t="s">
        <v>3</v>
      </c>
      <c r="T24" s="23"/>
      <c r="U24" s="22">
        <f>SUM(C24,F24,I24,L24,O24,R24)-LARGE((C24,F24,I24,L24,O24,R24),1)-LARGE((C24,F24,I24,L24,O24,R24),2)</f>
        <v>71</v>
      </c>
      <c r="V24" s="23">
        <f>SUM(E24,H24,K24,N24,Q24,T24)</f>
        <v>755</v>
      </c>
      <c r="W24" s="23">
        <f>V24/(COUNTIF(C24,"&lt;21")+COUNTIF(F24,"&lt;21")+COUNTIF(I24,"&lt;21")+COUNTIF(L24,"&lt;21")+COUNTIF(O24,"&lt;21")+COUNTIF(R24,"&lt;21"))</f>
        <v>755</v>
      </c>
    </row>
    <row r="25" spans="1:23" ht="12.75">
      <c r="A25" s="6"/>
      <c r="B25" s="19" t="s">
        <v>17</v>
      </c>
      <c r="C25" s="6"/>
      <c r="D25" s="6"/>
      <c r="E25" s="18">
        <f>(SUM(E5:E24)/COUNTIF((C5:C24),"&lt;21"))</f>
        <v>270</v>
      </c>
      <c r="F25" s="6"/>
      <c r="G25" s="6"/>
      <c r="H25" s="18">
        <f>(SUM(H5:H24)/COUNTIF((F5:F24),"&lt;21"))</f>
        <v>3161.3636363636365</v>
      </c>
      <c r="I25" s="6"/>
      <c r="J25" s="6"/>
      <c r="K25" s="18">
        <f>(SUM(K5:K24)/COUNTIF((I5:I24),"&lt;21"))</f>
        <v>675.3846153846154</v>
      </c>
      <c r="L25" s="6"/>
      <c r="M25" s="6"/>
      <c r="N25" s="18">
        <f>(SUM(N5:N24)/COUNTIF((L5:L24),"&lt;21"))</f>
        <v>1710</v>
      </c>
      <c r="O25" s="18"/>
      <c r="P25" s="6"/>
      <c r="Q25" s="18">
        <f>(SUM(Q5:Q24)/COUNTIF((O5:O24),"&lt;21"))</f>
        <v>2469.5833333333335</v>
      </c>
      <c r="R25" s="6"/>
      <c r="S25" s="6"/>
      <c r="T25" s="18">
        <f>(SUM(T5:T24)/COUNTIF((R5:R24),"&lt;21"))</f>
        <v>3531.818181818182</v>
      </c>
      <c r="U25" s="6"/>
      <c r="V25" s="6"/>
      <c r="W25" s="20">
        <f>SUM(W5:W24)/20</f>
        <v>2009.375</v>
      </c>
    </row>
    <row r="28" ht="12.75">
      <c r="A28" s="4"/>
    </row>
    <row r="29" ht="12.75">
      <c r="A29" s="4"/>
    </row>
    <row r="30" spans="2:5" ht="12.75">
      <c r="B30" s="4"/>
      <c r="E30" s="2"/>
    </row>
    <row r="31" spans="2:5" ht="12.75">
      <c r="B31" s="4"/>
      <c r="E31" s="2"/>
    </row>
    <row r="32" ht="12.75">
      <c r="B32" s="4"/>
    </row>
    <row r="33" ht="12.75">
      <c r="B33" s="4"/>
    </row>
  </sheetData>
  <sheetProtection/>
  <mergeCells count="1">
    <mergeCell ref="A3:B4"/>
  </mergeCells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L11" sqref="L11"/>
    </sheetView>
  </sheetViews>
  <sheetFormatPr defaultColWidth="9.140625" defaultRowHeight="12.75"/>
  <sheetData>
    <row r="2" spans="2:12" ht="12.75">
      <c r="B2" s="3">
        <f>stand!C5</f>
        <v>1</v>
      </c>
      <c r="C2" s="3">
        <f>stand!F5</f>
        <v>21</v>
      </c>
      <c r="D2" s="3">
        <f>stand!I5</f>
        <v>3</v>
      </c>
      <c r="E2" s="3">
        <f>stand!L5</f>
        <v>21</v>
      </c>
      <c r="F2" s="3" t="e">
        <f>stand!#REF!</f>
        <v>#REF!</v>
      </c>
      <c r="G2" s="1" t="e">
        <f>stand!#REF!</f>
        <v>#REF!</v>
      </c>
      <c r="H2" s="1" t="e">
        <f>stand!#REF!</f>
        <v>#REF!</v>
      </c>
      <c r="I2" s="1" t="e">
        <f>stand!#REF!</f>
        <v>#REF!</v>
      </c>
      <c r="J2" s="1" t="e">
        <f>stand!#REF!</f>
        <v>#REF!</v>
      </c>
      <c r="K2" s="1" t="e">
        <f>stand!#REF!</f>
        <v>#REF!</v>
      </c>
      <c r="L2" s="3">
        <f>COUNTIF(B2:K2,"&gt;0")-COUNTIF(B2:K2,"=11")</f>
        <v>4</v>
      </c>
    </row>
    <row r="3" spans="2:12" ht="12.75">
      <c r="B3" s="3">
        <f>stand!C6</f>
        <v>21</v>
      </c>
      <c r="C3" s="3">
        <f>stand!F6</f>
        <v>1</v>
      </c>
      <c r="D3" s="3">
        <f>stand!I6</f>
        <v>10</v>
      </c>
      <c r="E3" s="3">
        <f>stand!L6</f>
        <v>1</v>
      </c>
      <c r="F3" s="3" t="e">
        <f>stand!#REF!</f>
        <v>#REF!</v>
      </c>
      <c r="G3" s="1" t="e">
        <f>stand!#REF!</f>
        <v>#REF!</v>
      </c>
      <c r="H3" s="1" t="e">
        <f>stand!#REF!</f>
        <v>#REF!</v>
      </c>
      <c r="I3" s="1" t="e">
        <f>stand!#REF!</f>
        <v>#REF!</v>
      </c>
      <c r="J3" s="1" t="e">
        <f>stand!#REF!</f>
        <v>#REF!</v>
      </c>
      <c r="K3" s="1" t="e">
        <f>stand!#REF!</f>
        <v>#REF!</v>
      </c>
      <c r="L3" s="3">
        <f aca="true" t="shared" si="0" ref="L3:L11">COUNTIF(B3:K3,"&gt;0")-COUNTIF(B3:K3,"=11")</f>
        <v>4</v>
      </c>
    </row>
    <row r="4" spans="2:12" ht="12.75">
      <c r="B4" s="3">
        <f>stand!C7</f>
        <v>3</v>
      </c>
      <c r="C4" s="3">
        <f>stand!F7</f>
        <v>5</v>
      </c>
      <c r="D4" s="3">
        <f>stand!I7</f>
        <v>7</v>
      </c>
      <c r="E4" s="3">
        <f>stand!L7</f>
        <v>2</v>
      </c>
      <c r="F4" s="3" t="e">
        <f>stand!#REF!</f>
        <v>#REF!</v>
      </c>
      <c r="G4" s="1" t="e">
        <f>stand!#REF!</f>
        <v>#REF!</v>
      </c>
      <c r="H4" s="1" t="e">
        <f>stand!#REF!</f>
        <v>#REF!</v>
      </c>
      <c r="I4" s="1" t="e">
        <f>stand!#REF!</f>
        <v>#REF!</v>
      </c>
      <c r="J4" s="1" t="e">
        <f>stand!#REF!</f>
        <v>#REF!</v>
      </c>
      <c r="K4" s="1" t="e">
        <f>stand!#REF!</f>
        <v>#REF!</v>
      </c>
      <c r="L4" s="3">
        <f t="shared" si="0"/>
        <v>4</v>
      </c>
    </row>
    <row r="5" spans="2:12" ht="12.75">
      <c r="B5" s="3" t="e">
        <f>stand!#REF!</f>
        <v>#REF!</v>
      </c>
      <c r="C5" s="3" t="e">
        <f>stand!#REF!</f>
        <v>#REF!</v>
      </c>
      <c r="D5" s="3" t="e">
        <f>stand!#REF!</f>
        <v>#REF!</v>
      </c>
      <c r="E5" s="3" t="e">
        <f>stand!#REF!</f>
        <v>#REF!</v>
      </c>
      <c r="F5" s="3" t="e">
        <f>stand!#REF!</f>
        <v>#REF!</v>
      </c>
      <c r="G5" s="1" t="e">
        <f>stand!#REF!</f>
        <v>#REF!</v>
      </c>
      <c r="H5" s="1" t="e">
        <f>stand!#REF!</f>
        <v>#REF!</v>
      </c>
      <c r="I5" s="1" t="e">
        <f>stand!#REF!</f>
        <v>#REF!</v>
      </c>
      <c r="J5" s="1" t="e">
        <f>stand!#REF!</f>
        <v>#REF!</v>
      </c>
      <c r="K5" s="1" t="e">
        <f>stand!#REF!</f>
        <v>#REF!</v>
      </c>
      <c r="L5" s="3">
        <f t="shared" si="0"/>
        <v>0</v>
      </c>
    </row>
    <row r="6" spans="2:12" ht="12.75">
      <c r="B6" s="3">
        <f>stand!C8</f>
        <v>2</v>
      </c>
      <c r="C6" s="3">
        <f>stand!F8</f>
        <v>6</v>
      </c>
      <c r="D6" s="3">
        <f>stand!I8</f>
        <v>9</v>
      </c>
      <c r="E6" s="3">
        <f>stand!L8</f>
        <v>6</v>
      </c>
      <c r="F6" s="3" t="e">
        <f>stand!#REF!</f>
        <v>#REF!</v>
      </c>
      <c r="G6" s="1" t="e">
        <f>stand!#REF!</f>
        <v>#REF!</v>
      </c>
      <c r="H6" s="1" t="e">
        <f>stand!#REF!</f>
        <v>#REF!</v>
      </c>
      <c r="I6" s="1" t="e">
        <f>stand!#REF!</f>
        <v>#REF!</v>
      </c>
      <c r="J6" s="1" t="e">
        <f>stand!#REF!</f>
        <v>#REF!</v>
      </c>
      <c r="K6" s="1" t="e">
        <f>stand!#REF!</f>
        <v>#REF!</v>
      </c>
      <c r="L6" s="3">
        <f t="shared" si="0"/>
        <v>4</v>
      </c>
    </row>
    <row r="7" spans="2:12" ht="12.75">
      <c r="B7" s="3">
        <f>stand!C9</f>
        <v>6</v>
      </c>
      <c r="C7" s="3">
        <f>stand!F9</f>
        <v>4</v>
      </c>
      <c r="D7" s="3">
        <f>stand!I9</f>
        <v>8</v>
      </c>
      <c r="E7" s="3">
        <f>stand!L9</f>
        <v>4</v>
      </c>
      <c r="F7" s="3" t="e">
        <f>stand!#REF!</f>
        <v>#REF!</v>
      </c>
      <c r="G7" s="1" t="e">
        <f>stand!#REF!</f>
        <v>#REF!</v>
      </c>
      <c r="H7" s="1" t="e">
        <f>stand!#REF!</f>
        <v>#REF!</v>
      </c>
      <c r="I7" s="1" t="e">
        <f>stand!#REF!</f>
        <v>#REF!</v>
      </c>
      <c r="J7" s="1" t="e">
        <f>stand!#REF!</f>
        <v>#REF!</v>
      </c>
      <c r="K7" s="1" t="e">
        <f>stand!#REF!</f>
        <v>#REF!</v>
      </c>
      <c r="L7" s="3">
        <f t="shared" si="0"/>
        <v>4</v>
      </c>
    </row>
    <row r="8" spans="2:12" ht="12.75">
      <c r="B8" s="3" t="e">
        <f>stand!#REF!</f>
        <v>#REF!</v>
      </c>
      <c r="C8" s="3" t="e">
        <f>stand!#REF!</f>
        <v>#REF!</v>
      </c>
      <c r="D8" s="3" t="e">
        <f>stand!#REF!</f>
        <v>#REF!</v>
      </c>
      <c r="E8" s="3" t="e">
        <f>stand!#REF!</f>
        <v>#REF!</v>
      </c>
      <c r="F8" s="3" t="e">
        <f>stand!#REF!</f>
        <v>#REF!</v>
      </c>
      <c r="G8" s="1" t="e">
        <f>stand!#REF!</f>
        <v>#REF!</v>
      </c>
      <c r="H8" s="1" t="e">
        <f>stand!#REF!</f>
        <v>#REF!</v>
      </c>
      <c r="I8" s="1" t="e">
        <f>stand!#REF!</f>
        <v>#REF!</v>
      </c>
      <c r="J8" s="1" t="e">
        <f>stand!#REF!</f>
        <v>#REF!</v>
      </c>
      <c r="K8" s="1" t="e">
        <f>stand!#REF!</f>
        <v>#REF!</v>
      </c>
      <c r="L8" s="3">
        <f t="shared" si="0"/>
        <v>0</v>
      </c>
    </row>
    <row r="9" spans="2:12" ht="12.75">
      <c r="B9" s="3" t="e">
        <f>stand!#REF!</f>
        <v>#REF!</v>
      </c>
      <c r="C9" s="3" t="e">
        <f>stand!#REF!</f>
        <v>#REF!</v>
      </c>
      <c r="D9" s="3" t="e">
        <f>stand!#REF!</f>
        <v>#REF!</v>
      </c>
      <c r="E9" s="3" t="e">
        <f>stand!#REF!</f>
        <v>#REF!</v>
      </c>
      <c r="F9" s="3" t="e">
        <f>stand!#REF!</f>
        <v>#REF!</v>
      </c>
      <c r="G9" s="1" t="e">
        <f>stand!#REF!</f>
        <v>#REF!</v>
      </c>
      <c r="H9" s="1" t="e">
        <f>stand!#REF!</f>
        <v>#REF!</v>
      </c>
      <c r="I9" s="1" t="e">
        <f>stand!#REF!</f>
        <v>#REF!</v>
      </c>
      <c r="J9" s="1" t="e">
        <f>stand!#REF!</f>
        <v>#REF!</v>
      </c>
      <c r="K9" s="1" t="e">
        <f>stand!#REF!</f>
        <v>#REF!</v>
      </c>
      <c r="L9" s="3">
        <f t="shared" si="0"/>
        <v>0</v>
      </c>
    </row>
    <row r="10" spans="2:12" ht="12.75">
      <c r="B10" s="3">
        <f>stand!C10</f>
        <v>6</v>
      </c>
      <c r="C10" s="3">
        <f>stand!F10</f>
        <v>3</v>
      </c>
      <c r="D10" s="3">
        <f>stand!I10</f>
        <v>6</v>
      </c>
      <c r="E10" s="3">
        <f>stand!L10</f>
        <v>21</v>
      </c>
      <c r="F10" s="3" t="e">
        <f>stand!#REF!</f>
        <v>#REF!</v>
      </c>
      <c r="G10" s="1" t="e">
        <f>stand!#REF!</f>
        <v>#REF!</v>
      </c>
      <c r="H10" s="1" t="e">
        <f>stand!#REF!</f>
        <v>#REF!</v>
      </c>
      <c r="I10" s="1" t="e">
        <f>stand!#REF!</f>
        <v>#REF!</v>
      </c>
      <c r="J10" s="1" t="e">
        <f>stand!#REF!</f>
        <v>#REF!</v>
      </c>
      <c r="K10" s="1" t="e">
        <f>stand!#REF!</f>
        <v>#REF!</v>
      </c>
      <c r="L10" s="3">
        <f t="shared" si="0"/>
        <v>4</v>
      </c>
    </row>
    <row r="11" spans="2:12" ht="12.75">
      <c r="B11" s="3" t="e">
        <f>stand!#REF!</f>
        <v>#REF!</v>
      </c>
      <c r="C11" s="3" t="e">
        <f>stand!#REF!</f>
        <v>#REF!</v>
      </c>
      <c r="D11" s="3" t="e">
        <f>stand!#REF!</f>
        <v>#REF!</v>
      </c>
      <c r="E11" s="3" t="e">
        <f>stand!#REF!</f>
        <v>#REF!</v>
      </c>
      <c r="F11" s="3" t="e">
        <f>stand!#REF!</f>
        <v>#REF!</v>
      </c>
      <c r="G11" s="1" t="e">
        <f>stand!#REF!</f>
        <v>#REF!</v>
      </c>
      <c r="H11" s="1" t="e">
        <f>stand!#REF!</f>
        <v>#REF!</v>
      </c>
      <c r="I11" s="1" t="e">
        <f>stand!#REF!</f>
        <v>#REF!</v>
      </c>
      <c r="J11" s="1" t="e">
        <f>stand!#REF!</f>
        <v>#REF!</v>
      </c>
      <c r="K11" s="1" t="e">
        <f>stand!#REF!</f>
        <v>#REF!</v>
      </c>
      <c r="L11" s="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Windows-gebruiker</cp:lastModifiedBy>
  <cp:lastPrinted>2019-12-10T18:21:30Z</cp:lastPrinted>
  <dcterms:created xsi:type="dcterms:W3CDTF">2007-03-09T19:27:52Z</dcterms:created>
  <dcterms:modified xsi:type="dcterms:W3CDTF">2021-11-28T13:36:10Z</dcterms:modified>
  <cp:category/>
  <cp:version/>
  <cp:contentType/>
  <cp:contentStatus/>
</cp:coreProperties>
</file>